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K4" i="1" l="1"/>
  <c r="E4" i="1"/>
  <c r="E3" i="1" l="1"/>
  <c r="E2" i="1"/>
  <c r="K3" i="1"/>
  <c r="K2" i="1"/>
  <c r="P6" i="1" l="1"/>
  <c r="K6" i="1"/>
  <c r="N6" i="1" s="1"/>
  <c r="H6" i="1"/>
  <c r="E6" i="1"/>
  <c r="L6" i="1" s="1"/>
  <c r="P5" i="1"/>
  <c r="N5" i="1"/>
  <c r="K5" i="1"/>
  <c r="H5" i="1"/>
  <c r="L5" i="1" s="1"/>
  <c r="E5" i="1"/>
  <c r="P4" i="1"/>
  <c r="N4" i="1"/>
  <c r="H4" i="1"/>
  <c r="L4" i="1" s="1"/>
  <c r="P3" i="1"/>
  <c r="N3" i="1"/>
  <c r="H3" i="1"/>
  <c r="P2" i="1"/>
  <c r="N2" i="1"/>
  <c r="H2" i="1"/>
  <c r="L2" i="1"/>
  <c r="Q4" i="1" l="1"/>
  <c r="O5" i="1"/>
  <c r="L3" i="1"/>
  <c r="Q3" i="1" s="1"/>
  <c r="O2" i="1"/>
  <c r="O6" i="1"/>
  <c r="Q2" i="1"/>
  <c r="Q6" i="1"/>
  <c r="O4" i="1"/>
  <c r="M5" i="1"/>
  <c r="R5" i="1" s="1"/>
  <c r="Q5" i="1"/>
  <c r="M2" i="1"/>
  <c r="R2" i="1" s="1"/>
  <c r="O3" i="1"/>
  <c r="M4" i="1"/>
  <c r="R4" i="1" s="1"/>
  <c r="M6" i="1"/>
  <c r="R6" i="1" s="1"/>
  <c r="M3" i="1" l="1"/>
  <c r="R3" i="1" s="1"/>
</calcChain>
</file>

<file path=xl/sharedStrings.xml><?xml version="1.0" encoding="utf-8"?>
<sst xmlns="http://schemas.openxmlformats.org/spreadsheetml/2006/main" count="41" uniqueCount="31">
  <si>
    <t>Article Name</t>
  </si>
  <si>
    <t>GSM</t>
  </si>
  <si>
    <t>Size</t>
  </si>
  <si>
    <t>Color</t>
  </si>
  <si>
    <t>Pcs. Wt</t>
  </si>
  <si>
    <t>Pcs/ Poly</t>
  </si>
  <si>
    <t>Poly/ Ctn</t>
  </si>
  <si>
    <t>Pcs/ Ctn</t>
  </si>
  <si>
    <t>poly Bag Final dimension</t>
  </si>
  <si>
    <t>Ctn Size Cm</t>
  </si>
  <si>
    <t>CBM of one Caton</t>
  </si>
  <si>
    <t>Net. Wt kg</t>
  </si>
  <si>
    <t>Gross. Wt kg</t>
  </si>
  <si>
    <t>Total cartons</t>
  </si>
  <si>
    <t>Ready Pcs</t>
  </si>
  <si>
    <t>CBM</t>
  </si>
  <si>
    <t>Net Kgs</t>
  </si>
  <si>
    <t>Gross Kgs</t>
  </si>
  <si>
    <t>Bath Sheet Towels Folding Style</t>
  </si>
  <si>
    <t>white</t>
  </si>
  <si>
    <t>Bath Mat</t>
  </si>
  <si>
    <t>50x70</t>
  </si>
  <si>
    <t>41x31"</t>
  </si>
  <si>
    <t>60x40x33</t>
  </si>
  <si>
    <t>60x40x36</t>
  </si>
  <si>
    <t>50x73</t>
  </si>
  <si>
    <t>Turn the width by 12 cm and then half and then length half</t>
  </si>
  <si>
    <t>50x85</t>
  </si>
  <si>
    <t>12.5x23</t>
  </si>
  <si>
    <t>60x40x50</t>
  </si>
  <si>
    <t>length three &amp; turn the width by 12 cm and then half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</si>
</sst>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2" fontId="3" fillId="4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113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"/>
  <sheetViews>
    <sheetView tabSelected="1" workbookViewId="0">
      <selection activeCell="L10" sqref="L10"/>
    </sheetView>
  </sheetViews>
  <sheetFormatPr defaultRowHeight="15" x14ac:dyDescent="0.25"/>
  <cols>
    <col min="9" max="9" width="11.28515625" customWidth="1"/>
  </cols>
  <sheetData>
    <row r="1" spans="1:25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1" t="s">
        <v>18</v>
      </c>
      <c r="T1" s="11"/>
      <c r="U1" s="11"/>
      <c r="V1" s="11"/>
      <c r="W1" s="11"/>
      <c r="X1" s="11"/>
      <c r="Y1" s="11"/>
    </row>
    <row r="2" spans="1:25" ht="30" customHeight="1" x14ac:dyDescent="0.25">
      <c r="A2" s="2" t="s">
        <v>20</v>
      </c>
      <c r="B2" s="3">
        <v>750</v>
      </c>
      <c r="C2" s="4" t="s">
        <v>21</v>
      </c>
      <c r="D2" s="4" t="s">
        <v>19</v>
      </c>
      <c r="E2" s="9">
        <f>50*70*B2/10000</f>
        <v>262.5</v>
      </c>
      <c r="F2" s="6">
        <v>50</v>
      </c>
      <c r="G2" s="6">
        <v>1</v>
      </c>
      <c r="H2" s="6">
        <f>G2*F2</f>
        <v>50</v>
      </c>
      <c r="I2" s="6" t="s">
        <v>22</v>
      </c>
      <c r="J2" s="4" t="s">
        <v>23</v>
      </c>
      <c r="K2" s="4">
        <f>60*40*33/100/100/100</f>
        <v>7.9199999999999993E-2</v>
      </c>
      <c r="L2" s="7">
        <f>$H2*$E2/1000</f>
        <v>13.125</v>
      </c>
      <c r="M2" s="7">
        <f>L2*1.14</f>
        <v>14.962499999999999</v>
      </c>
      <c r="N2" s="8">
        <f>65/K2</f>
        <v>820.70707070707078</v>
      </c>
      <c r="O2" s="9">
        <f t="shared" ref="O2:O6" si="0">N2*$H2</f>
        <v>41035.353535353541</v>
      </c>
      <c r="P2" s="5">
        <f>60*40*50*542/1000000</f>
        <v>65.040000000000006</v>
      </c>
      <c r="Q2" s="9">
        <f>L2*N2</f>
        <v>10771.780303030304</v>
      </c>
      <c r="R2" s="9">
        <f>N2*$M2</f>
        <v>12279.829545454546</v>
      </c>
      <c r="S2" s="10" t="s">
        <v>26</v>
      </c>
      <c r="T2" s="10"/>
      <c r="U2" s="10"/>
      <c r="V2" s="10"/>
      <c r="W2" s="10"/>
      <c r="X2" s="10"/>
      <c r="Y2" s="10"/>
    </row>
    <row r="3" spans="1:25" ht="30" customHeight="1" x14ac:dyDescent="0.25">
      <c r="A3" s="2" t="s">
        <v>20</v>
      </c>
      <c r="B3" s="3">
        <v>650</v>
      </c>
      <c r="C3" s="4" t="s">
        <v>25</v>
      </c>
      <c r="D3" s="4" t="s">
        <v>19</v>
      </c>
      <c r="E3" s="5">
        <f>50*73*B3/10000</f>
        <v>237.25</v>
      </c>
      <c r="F3" s="6">
        <v>50</v>
      </c>
      <c r="G3" s="6">
        <v>1</v>
      </c>
      <c r="H3" s="6">
        <f>G3*F3</f>
        <v>50</v>
      </c>
      <c r="I3" s="6" t="s">
        <v>22</v>
      </c>
      <c r="J3" s="4" t="s">
        <v>24</v>
      </c>
      <c r="K3" s="4">
        <f>60*40*36/100/100/100</f>
        <v>8.6400000000000005E-2</v>
      </c>
      <c r="L3" s="7">
        <f>$H3*$E3/1000</f>
        <v>11.862500000000001</v>
      </c>
      <c r="M3" s="7">
        <f>L3*1.14</f>
        <v>13.523249999999999</v>
      </c>
      <c r="N3" s="8">
        <f>65/K3</f>
        <v>752.31481481481478</v>
      </c>
      <c r="O3" s="9">
        <f t="shared" si="0"/>
        <v>37615.740740740737</v>
      </c>
      <c r="P3" s="5">
        <f>60*40*44*616/1000000</f>
        <v>65.049599999999998</v>
      </c>
      <c r="Q3" s="9">
        <f t="shared" ref="Q3:Q4" si="1">L3*N3</f>
        <v>8924.3344907407409</v>
      </c>
      <c r="R3" s="9">
        <f t="shared" ref="R3:R6" si="2">N3*$M3</f>
        <v>10173.741319444443</v>
      </c>
      <c r="S3" s="10" t="s">
        <v>26</v>
      </c>
      <c r="T3" s="10"/>
      <c r="U3" s="10"/>
      <c r="V3" s="10"/>
      <c r="W3" s="10"/>
      <c r="X3" s="10"/>
      <c r="Y3" s="10"/>
    </row>
    <row r="4" spans="1:25" ht="30" customHeight="1" x14ac:dyDescent="0.25">
      <c r="A4" s="2" t="s">
        <v>20</v>
      </c>
      <c r="B4" s="3">
        <v>850</v>
      </c>
      <c r="C4" s="4" t="s">
        <v>27</v>
      </c>
      <c r="D4" s="4" t="s">
        <v>19</v>
      </c>
      <c r="E4" s="5">
        <f>50*85*B4/10000</f>
        <v>361.25</v>
      </c>
      <c r="F4" s="6">
        <v>3</v>
      </c>
      <c r="G4" s="6">
        <v>16</v>
      </c>
      <c r="H4" s="6">
        <f>G4*F4</f>
        <v>48</v>
      </c>
      <c r="I4" s="6" t="s">
        <v>28</v>
      </c>
      <c r="J4" s="4" t="s">
        <v>29</v>
      </c>
      <c r="K4" s="4">
        <f>60*40*50/100/100/100</f>
        <v>0.12</v>
      </c>
      <c r="L4" s="7">
        <f>$H4*$E4/1000</f>
        <v>17.34</v>
      </c>
      <c r="M4" s="7">
        <f>L4*1.14</f>
        <v>19.767599999999998</v>
      </c>
      <c r="N4" s="8">
        <f>65/K4</f>
        <v>541.66666666666674</v>
      </c>
      <c r="O4" s="9">
        <f>N4*$H4</f>
        <v>26000.000000000004</v>
      </c>
      <c r="P4" s="5">
        <f>60*40*39*694/1000000</f>
        <v>64.958399999999997</v>
      </c>
      <c r="Q4" s="9">
        <f t="shared" si="1"/>
        <v>9392.5000000000018</v>
      </c>
      <c r="R4" s="9">
        <f t="shared" si="2"/>
        <v>10707.45</v>
      </c>
      <c r="S4" s="10" t="s">
        <v>30</v>
      </c>
      <c r="T4" s="10"/>
      <c r="U4" s="10"/>
      <c r="V4" s="10"/>
      <c r="W4" s="10"/>
      <c r="X4" s="10"/>
      <c r="Y4" s="10"/>
    </row>
    <row r="5" spans="1:25" ht="30" customHeight="1" x14ac:dyDescent="0.25">
      <c r="A5" s="2" t="s">
        <v>20</v>
      </c>
      <c r="B5" s="3"/>
      <c r="C5" s="4"/>
      <c r="D5" s="4" t="s">
        <v>19</v>
      </c>
      <c r="E5" s="5">
        <f>90*165*B5/10000</f>
        <v>0</v>
      </c>
      <c r="F5" s="6"/>
      <c r="G5" s="6"/>
      <c r="H5" s="6">
        <f>G5*F5</f>
        <v>0</v>
      </c>
      <c r="I5" s="6"/>
      <c r="J5" s="4"/>
      <c r="K5" s="4">
        <f>39*39*39/100/100/100</f>
        <v>5.9319000000000004E-2</v>
      </c>
      <c r="L5" s="7">
        <f>$H5*$E5/1000</f>
        <v>0</v>
      </c>
      <c r="M5" s="7">
        <f>L5*1.14</f>
        <v>0</v>
      </c>
      <c r="N5" s="8">
        <f>65/K5</f>
        <v>1095.7703265395573</v>
      </c>
      <c r="O5" s="9">
        <f>N5*$H5</f>
        <v>0</v>
      </c>
      <c r="P5" s="7">
        <f>60*40*29*550/1000000</f>
        <v>38.28</v>
      </c>
      <c r="Q5" s="9">
        <f>L5*N5</f>
        <v>0</v>
      </c>
      <c r="R5" s="9">
        <f t="shared" si="2"/>
        <v>0</v>
      </c>
      <c r="S5" s="10"/>
      <c r="T5" s="10"/>
      <c r="U5" s="10"/>
      <c r="V5" s="10"/>
      <c r="W5" s="10"/>
      <c r="X5" s="10"/>
      <c r="Y5" s="10"/>
    </row>
    <row r="6" spans="1:25" ht="30" customHeight="1" x14ac:dyDescent="0.25">
      <c r="A6" s="2" t="s">
        <v>20</v>
      </c>
      <c r="B6" s="3"/>
      <c r="C6" s="4"/>
      <c r="D6" s="4" t="s">
        <v>19</v>
      </c>
      <c r="E6" s="5">
        <f>100*157*B6/10000</f>
        <v>0</v>
      </c>
      <c r="F6" s="6"/>
      <c r="G6" s="6"/>
      <c r="H6" s="6">
        <f>G6*F6</f>
        <v>0</v>
      </c>
      <c r="I6" s="6"/>
      <c r="J6" s="4"/>
      <c r="K6" s="4">
        <f>60*40*39/100/100/100</f>
        <v>9.3599999999999989E-2</v>
      </c>
      <c r="L6" s="7">
        <f>$H6*$E6/1000</f>
        <v>0</v>
      </c>
      <c r="M6" s="7">
        <f>L6*1.14</f>
        <v>0</v>
      </c>
      <c r="N6" s="8">
        <f>65/K6</f>
        <v>694.44444444444457</v>
      </c>
      <c r="O6" s="9">
        <f t="shared" si="0"/>
        <v>0</v>
      </c>
      <c r="P6" s="7">
        <f>60*40*33*821/1000000</f>
        <v>65.023200000000003</v>
      </c>
      <c r="Q6" s="9">
        <f>L6*N6</f>
        <v>0</v>
      </c>
      <c r="R6" s="9">
        <f t="shared" si="2"/>
        <v>0</v>
      </c>
      <c r="S6" s="10"/>
      <c r="T6" s="10"/>
      <c r="U6" s="10"/>
      <c r="V6" s="10"/>
      <c r="W6" s="10"/>
      <c r="X6" s="10"/>
      <c r="Y6" s="10"/>
    </row>
    <row r="7" spans="1:25" ht="30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</sheetData>
  <mergeCells count="6">
    <mergeCell ref="S6:Y6"/>
    <mergeCell ref="S1:Y1"/>
    <mergeCell ref="S2:Y2"/>
    <mergeCell ref="S3:Y3"/>
    <mergeCell ref="S4:Y4"/>
    <mergeCell ref="S5:Y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2024-01-30T18:15:45Z</dcterms:modified>
</cp:coreProperties>
</file>