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K5" i="1" l="1"/>
  <c r="N5" i="1" s="1"/>
  <c r="E5" i="1"/>
  <c r="K6" i="1"/>
  <c r="K7" i="1"/>
  <c r="N7" i="1" s="1"/>
  <c r="E7" i="1"/>
  <c r="N6" i="1"/>
  <c r="E6" i="1"/>
  <c r="K4" i="1"/>
  <c r="N4" i="1"/>
  <c r="E3" i="1"/>
  <c r="E4" i="1"/>
  <c r="K3" i="1"/>
  <c r="N3" i="1" s="1"/>
  <c r="P7" i="1"/>
  <c r="H7" i="1"/>
  <c r="P6" i="1"/>
  <c r="H6" i="1"/>
  <c r="P5" i="1"/>
  <c r="H5" i="1"/>
  <c r="P4" i="1"/>
  <c r="H4" i="1"/>
  <c r="L4" i="1" s="1"/>
  <c r="P3" i="1"/>
  <c r="H3" i="1"/>
  <c r="L5" i="1" l="1"/>
  <c r="M5" i="1" s="1"/>
  <c r="R5" i="1" s="1"/>
  <c r="L3" i="1"/>
  <c r="O7" i="1"/>
  <c r="L6" i="1"/>
  <c r="M6" i="1" s="1"/>
  <c r="R6" i="1" s="1"/>
  <c r="L7" i="1"/>
  <c r="O4" i="1"/>
  <c r="O5" i="1"/>
  <c r="Q7" i="1"/>
  <c r="M7" i="1"/>
  <c r="R7" i="1" s="1"/>
  <c r="Q4" i="1"/>
  <c r="O6" i="1"/>
  <c r="Q3" i="1"/>
  <c r="M3" i="1"/>
  <c r="R3" i="1" s="1"/>
  <c r="O3" i="1"/>
  <c r="M4" i="1"/>
  <c r="R4" i="1" s="1"/>
  <c r="Q6" i="1" l="1"/>
  <c r="Q5" i="1"/>
</calcChain>
</file>

<file path=xl/sharedStrings.xml><?xml version="1.0" encoding="utf-8"?>
<sst xmlns="http://schemas.openxmlformats.org/spreadsheetml/2006/main" count="51" uniqueCount="43">
  <si>
    <t>1x40 HQ</t>
  </si>
  <si>
    <t>Balance Shipment</t>
  </si>
  <si>
    <t>Article Name</t>
  </si>
  <si>
    <t>GSM</t>
  </si>
  <si>
    <t>Size</t>
  </si>
  <si>
    <t>Color</t>
  </si>
  <si>
    <t>Pcs. Wt</t>
  </si>
  <si>
    <t>Pcs/ Poly</t>
  </si>
  <si>
    <t>Poly/ Ctn</t>
  </si>
  <si>
    <t>Pcs/ Ctn</t>
  </si>
  <si>
    <t>poly Bag Final dimension</t>
  </si>
  <si>
    <t>Ctn Size Cm</t>
  </si>
  <si>
    <t>CBM of one Caton</t>
  </si>
  <si>
    <t>Net. Wt kg</t>
  </si>
  <si>
    <t>Gross. Wt kg</t>
  </si>
  <si>
    <t>Total cartons</t>
  </si>
  <si>
    <t>Ready Pcs</t>
  </si>
  <si>
    <t>CBM</t>
  </si>
  <si>
    <t>Net Kgs</t>
  </si>
  <si>
    <t>Gross Kgs</t>
  </si>
  <si>
    <t>white</t>
  </si>
  <si>
    <t>60x40x50</t>
  </si>
  <si>
    <t>Bath Towels Folding Style</t>
  </si>
  <si>
    <t>Bath Towels</t>
  </si>
  <si>
    <t>70X140</t>
  </si>
  <si>
    <t>15.5x24"</t>
  </si>
  <si>
    <t>Turn the Length by 62 cm &amp; then half &amp; Turn the width by 12cm and then half</t>
  </si>
  <si>
    <t>68x135</t>
  </si>
  <si>
    <t>17.5x30"</t>
  </si>
  <si>
    <t>60x40x45</t>
  </si>
  <si>
    <t>Length half then half &amp; then width half</t>
  </si>
  <si>
    <t>67x140</t>
  </si>
  <si>
    <t>19x36"</t>
  </si>
  <si>
    <t>69x37x74</t>
  </si>
  <si>
    <t>Length half then half then width three</t>
  </si>
  <si>
    <t>70x140</t>
  </si>
  <si>
    <t>18x26"</t>
  </si>
  <si>
    <t>71x37x40</t>
  </si>
  <si>
    <t>Length half then half and then width half</t>
  </si>
  <si>
    <t>70x135</t>
  </si>
  <si>
    <t>60x40x46</t>
  </si>
  <si>
    <t>18x30"</t>
  </si>
  <si>
    <t>Turn the Length 57 cm and then half and turn the width by 12 cm and then half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</si>
</sst>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6" fontId="3" fillId="2" borderId="4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/>
    <xf numFmtId="164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4" fillId="5" borderId="5" xfId="1" applyNumberFormat="1" applyFont="1" applyFill="1" applyBorder="1" applyAlignment="1">
      <alignment horizontal="center" vertical="center" wrapText="1"/>
    </xf>
    <xf numFmtId="1" fontId="2" fillId="3" borderId="5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 wrapText="1"/>
    </xf>
  </cellXfs>
  <cellStyles count="2">
    <cellStyle name="Normal" xfId="0" builtinId="0"/>
    <cellStyle name="Normal 113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workbookViewId="0">
      <selection activeCell="S6" sqref="S6:Y6"/>
    </sheetView>
  </sheetViews>
  <sheetFormatPr defaultRowHeight="15" x14ac:dyDescent="0.25"/>
  <cols>
    <col min="9" max="9" width="11" customWidth="1"/>
    <col min="14" max="14" width="9.5703125" bestFit="1" customWidth="1"/>
  </cols>
  <sheetData>
    <row r="1" spans="1:25" ht="15.75" x14ac:dyDescent="0.25">
      <c r="N1" s="1">
        <v>1</v>
      </c>
      <c r="O1" s="2" t="s">
        <v>0</v>
      </c>
      <c r="P1" s="3"/>
      <c r="Q1" s="4"/>
      <c r="R1" s="5"/>
      <c r="S1" s="6" t="s">
        <v>1</v>
      </c>
      <c r="T1" s="7"/>
      <c r="U1" s="7"/>
      <c r="V1" s="8"/>
    </row>
    <row r="2" spans="1:25" ht="45" x14ac:dyDescent="0.25">
      <c r="A2" s="9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9</v>
      </c>
      <c r="I2" s="9" t="s">
        <v>10</v>
      </c>
      <c r="J2" s="9" t="s">
        <v>11</v>
      </c>
      <c r="K2" s="9" t="s">
        <v>12</v>
      </c>
      <c r="L2" s="9" t="s">
        <v>13</v>
      </c>
      <c r="M2" s="9" t="s">
        <v>14</v>
      </c>
      <c r="N2" s="9" t="s">
        <v>15</v>
      </c>
      <c r="O2" s="9" t="s">
        <v>16</v>
      </c>
      <c r="P2" s="9" t="s">
        <v>17</v>
      </c>
      <c r="Q2" s="9" t="s">
        <v>18</v>
      </c>
      <c r="R2" s="9" t="s">
        <v>19</v>
      </c>
      <c r="S2" s="10" t="s">
        <v>22</v>
      </c>
      <c r="T2" s="10"/>
      <c r="U2" s="10"/>
      <c r="V2" s="10"/>
      <c r="W2" s="10"/>
      <c r="X2" s="10"/>
      <c r="Y2" s="10"/>
    </row>
    <row r="3" spans="1:25" ht="30" customHeight="1" x14ac:dyDescent="0.25">
      <c r="A3" s="19" t="s">
        <v>23</v>
      </c>
      <c r="B3" s="12">
        <v>550</v>
      </c>
      <c r="C3" s="13" t="s">
        <v>24</v>
      </c>
      <c r="D3" s="13" t="s">
        <v>20</v>
      </c>
      <c r="E3" s="14">
        <f>70*140*B3/10000</f>
        <v>539</v>
      </c>
      <c r="F3" s="11">
        <v>3</v>
      </c>
      <c r="G3" s="11">
        <v>10</v>
      </c>
      <c r="H3" s="11">
        <f>G3*F3</f>
        <v>30</v>
      </c>
      <c r="I3" s="11" t="s">
        <v>25</v>
      </c>
      <c r="J3" s="13" t="s">
        <v>21</v>
      </c>
      <c r="K3" s="13">
        <f>60*40*50/100/100/100</f>
        <v>0.12</v>
      </c>
      <c r="L3" s="15">
        <f>$H3*$E3/1000</f>
        <v>16.170000000000002</v>
      </c>
      <c r="M3" s="15">
        <f>L3*1.14</f>
        <v>18.433800000000002</v>
      </c>
      <c r="N3" s="18">
        <f>65/K3</f>
        <v>541.66666666666674</v>
      </c>
      <c r="O3" s="16">
        <f t="shared" ref="O3:O7" si="0">N3*$H3</f>
        <v>16250.000000000002</v>
      </c>
      <c r="P3" s="14">
        <f>60*40*50*542/1000000</f>
        <v>65.040000000000006</v>
      </c>
      <c r="Q3" s="16">
        <f>L3*N3</f>
        <v>8758.7500000000018</v>
      </c>
      <c r="R3" s="16">
        <f>N3*$M3</f>
        <v>9984.9750000000022</v>
      </c>
      <c r="S3" s="17" t="s">
        <v>26</v>
      </c>
      <c r="T3" s="17"/>
      <c r="U3" s="17"/>
      <c r="V3" s="17"/>
      <c r="W3" s="17"/>
      <c r="X3" s="17"/>
      <c r="Y3" s="17"/>
    </row>
    <row r="4" spans="1:25" ht="30" customHeight="1" x14ac:dyDescent="0.25">
      <c r="A4" s="19" t="s">
        <v>23</v>
      </c>
      <c r="B4" s="12">
        <v>450</v>
      </c>
      <c r="C4" s="13" t="s">
        <v>27</v>
      </c>
      <c r="D4" s="13" t="s">
        <v>20</v>
      </c>
      <c r="E4" s="14">
        <f>68*135*B4/10000</f>
        <v>413.1</v>
      </c>
      <c r="F4" s="11">
        <v>6</v>
      </c>
      <c r="G4" s="11">
        <v>6</v>
      </c>
      <c r="H4" s="11">
        <f>G4*F4</f>
        <v>36</v>
      </c>
      <c r="I4" s="11" t="s">
        <v>28</v>
      </c>
      <c r="J4" s="13" t="s">
        <v>29</v>
      </c>
      <c r="K4" s="13">
        <f>60*40*45/100/100/100</f>
        <v>0.10800000000000001</v>
      </c>
      <c r="L4" s="15">
        <f>$H4*$E4/1000</f>
        <v>14.871600000000001</v>
      </c>
      <c r="M4" s="15">
        <f>L4*1.14</f>
        <v>16.953623999999998</v>
      </c>
      <c r="N4" s="18">
        <f>65/K4</f>
        <v>601.85185185185173</v>
      </c>
      <c r="O4" s="16">
        <f t="shared" si="0"/>
        <v>21666.666666666664</v>
      </c>
      <c r="P4" s="14">
        <f>60*40*44*616/1000000</f>
        <v>65.049599999999998</v>
      </c>
      <c r="Q4" s="16">
        <f t="shared" ref="Q4:Q5" si="1">L4*N4</f>
        <v>8950.4999999999982</v>
      </c>
      <c r="R4" s="16">
        <f t="shared" ref="R4:R7" si="2">N4*$M4</f>
        <v>10203.569999999996</v>
      </c>
      <c r="S4" s="17" t="s">
        <v>30</v>
      </c>
      <c r="T4" s="17"/>
      <c r="U4" s="17"/>
      <c r="V4" s="17"/>
      <c r="W4" s="17"/>
      <c r="X4" s="17"/>
      <c r="Y4" s="17"/>
    </row>
    <row r="5" spans="1:25" ht="30" customHeight="1" x14ac:dyDescent="0.25">
      <c r="A5" s="19" t="s">
        <v>23</v>
      </c>
      <c r="B5" s="12">
        <v>500</v>
      </c>
      <c r="C5" s="13" t="s">
        <v>39</v>
      </c>
      <c r="D5" s="13" t="s">
        <v>20</v>
      </c>
      <c r="E5" s="14">
        <f>70*135*B5/10000</f>
        <v>472.5</v>
      </c>
      <c r="F5" s="11">
        <v>6</v>
      </c>
      <c r="G5" s="11">
        <v>6</v>
      </c>
      <c r="H5" s="11">
        <f>G5*F5</f>
        <v>36</v>
      </c>
      <c r="I5" s="11" t="s">
        <v>41</v>
      </c>
      <c r="J5" s="13" t="s">
        <v>40</v>
      </c>
      <c r="K5" s="13">
        <f>60*40*46/100/100/100</f>
        <v>0.1104</v>
      </c>
      <c r="L5" s="15">
        <f>$H5*$E5/1000</f>
        <v>17.010000000000002</v>
      </c>
      <c r="M5" s="15">
        <f>L5*1.14</f>
        <v>19.391400000000001</v>
      </c>
      <c r="N5" s="18">
        <f>65/K5</f>
        <v>588.768115942029</v>
      </c>
      <c r="O5" s="16">
        <f>N5*$H5</f>
        <v>21195.652173913044</v>
      </c>
      <c r="P5" s="14">
        <f>60*40*39*694/1000000</f>
        <v>64.958399999999997</v>
      </c>
      <c r="Q5" s="16">
        <f t="shared" si="1"/>
        <v>10014.945652173914</v>
      </c>
      <c r="R5" s="16">
        <f t="shared" si="2"/>
        <v>11417.038043478262</v>
      </c>
      <c r="S5" s="17" t="s">
        <v>42</v>
      </c>
      <c r="T5" s="17"/>
      <c r="U5" s="17"/>
      <c r="V5" s="17"/>
      <c r="W5" s="17"/>
      <c r="X5" s="17"/>
      <c r="Y5" s="17"/>
    </row>
    <row r="6" spans="1:25" ht="30" customHeight="1" x14ac:dyDescent="0.25">
      <c r="A6" s="19" t="s">
        <v>23</v>
      </c>
      <c r="B6" s="12">
        <v>510</v>
      </c>
      <c r="C6" s="13" t="s">
        <v>31</v>
      </c>
      <c r="D6" s="13" t="s">
        <v>20</v>
      </c>
      <c r="E6" s="14">
        <f>67*140*B6/10000</f>
        <v>478.38</v>
      </c>
      <c r="F6" s="11">
        <v>6</v>
      </c>
      <c r="G6" s="11">
        <v>9</v>
      </c>
      <c r="H6" s="11">
        <f>G6*F6</f>
        <v>54</v>
      </c>
      <c r="I6" s="11" t="s">
        <v>32</v>
      </c>
      <c r="J6" s="13" t="s">
        <v>33</v>
      </c>
      <c r="K6" s="13">
        <f>69*37*74/100/100/100</f>
        <v>0.18892199999999998</v>
      </c>
      <c r="L6" s="15">
        <f>$H6*$E6/1000</f>
        <v>25.832519999999999</v>
      </c>
      <c r="M6" s="15">
        <f>L6*1.14</f>
        <v>29.449072799999996</v>
      </c>
      <c r="N6" s="18">
        <f>65/K6</f>
        <v>344.05733583171894</v>
      </c>
      <c r="O6" s="16">
        <f>N6*$H6</f>
        <v>18579.096134912823</v>
      </c>
      <c r="P6" s="15">
        <f>60*40*29*550/1000000</f>
        <v>38.28</v>
      </c>
      <c r="Q6" s="16">
        <f>L6*N6</f>
        <v>8887.8680090195958</v>
      </c>
      <c r="R6" s="16">
        <f t="shared" si="2"/>
        <v>10132.169530282339</v>
      </c>
      <c r="S6" s="17" t="s">
        <v>34</v>
      </c>
      <c r="T6" s="17"/>
      <c r="U6" s="17"/>
      <c r="V6" s="17"/>
      <c r="W6" s="17"/>
      <c r="X6" s="17"/>
      <c r="Y6" s="17"/>
    </row>
    <row r="7" spans="1:25" ht="30" customHeight="1" x14ac:dyDescent="0.25">
      <c r="A7" s="19" t="s">
        <v>23</v>
      </c>
      <c r="B7" s="12">
        <v>460</v>
      </c>
      <c r="C7" s="13" t="s">
        <v>35</v>
      </c>
      <c r="D7" s="13" t="s">
        <v>20</v>
      </c>
      <c r="E7" s="14">
        <f>70*140*B7/10000</f>
        <v>450.8</v>
      </c>
      <c r="F7" s="11">
        <v>4</v>
      </c>
      <c r="G7" s="11">
        <v>8</v>
      </c>
      <c r="H7" s="11">
        <f>G7*F7</f>
        <v>32</v>
      </c>
      <c r="I7" s="11" t="s">
        <v>36</v>
      </c>
      <c r="J7" s="13" t="s">
        <v>37</v>
      </c>
      <c r="K7" s="13">
        <f>71*37*40/100/100/100</f>
        <v>0.10507999999999999</v>
      </c>
      <c r="L7" s="15">
        <f>$H7*$E7/1000</f>
        <v>14.425600000000001</v>
      </c>
      <c r="M7" s="15">
        <f>L7*1.14</f>
        <v>16.445184000000001</v>
      </c>
      <c r="N7" s="18">
        <f>65/K7</f>
        <v>618.57632280167491</v>
      </c>
      <c r="O7" s="16">
        <f t="shared" si="0"/>
        <v>19794.442329653597</v>
      </c>
      <c r="P7" s="15">
        <f>60*40*33*821/1000000</f>
        <v>65.023200000000003</v>
      </c>
      <c r="Q7" s="16">
        <f>L7*N7</f>
        <v>8923.3346022078422</v>
      </c>
      <c r="R7" s="16">
        <f t="shared" si="2"/>
        <v>10172.601446516939</v>
      </c>
      <c r="S7" s="17" t="s">
        <v>38</v>
      </c>
      <c r="T7" s="17"/>
      <c r="U7" s="17"/>
      <c r="V7" s="17"/>
      <c r="W7" s="17"/>
      <c r="X7" s="17"/>
      <c r="Y7" s="17"/>
    </row>
    <row r="8" spans="1:25" ht="30" customHeight="1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</sheetData>
  <mergeCells count="8">
    <mergeCell ref="S6:Y6"/>
    <mergeCell ref="S7:Y7"/>
    <mergeCell ref="O1:Q1"/>
    <mergeCell ref="S1:V1"/>
    <mergeCell ref="S2:Y2"/>
    <mergeCell ref="S3:Y3"/>
    <mergeCell ref="S4:Y4"/>
    <mergeCell ref="S5:Y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2024-01-30T16:35:46Z</dcterms:modified>
</cp:coreProperties>
</file>