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P7" i="1" l="1"/>
  <c r="N7" i="1"/>
  <c r="K7" i="1"/>
  <c r="E7" i="1"/>
  <c r="H7" i="1"/>
  <c r="L7" i="1" s="1"/>
  <c r="E6" i="1"/>
  <c r="P6" i="1"/>
  <c r="N6" i="1"/>
  <c r="O6" i="1" s="1"/>
  <c r="K6" i="1"/>
  <c r="H6" i="1"/>
  <c r="P5" i="1"/>
  <c r="K5" i="1"/>
  <c r="N5" i="1" s="1"/>
  <c r="H5" i="1"/>
  <c r="L5" i="1" s="1"/>
  <c r="E5" i="1"/>
  <c r="Q5" i="1" l="1"/>
  <c r="M5" i="1"/>
  <c r="R5" i="1" s="1"/>
  <c r="Q7" i="1"/>
  <c r="M7" i="1"/>
  <c r="R7" i="1" s="1"/>
  <c r="O5" i="1"/>
  <c r="L6" i="1"/>
  <c r="Q6" i="1" s="1"/>
  <c r="P4" i="1"/>
  <c r="N4" i="1"/>
  <c r="K3" i="1"/>
  <c r="K4" i="1"/>
  <c r="E4" i="1"/>
  <c r="O4" i="1" l="1"/>
  <c r="M6" i="1"/>
  <c r="R6" i="1" s="1"/>
  <c r="P3" i="1"/>
  <c r="H4" i="1"/>
  <c r="L4" i="1" s="1"/>
  <c r="E3" i="1"/>
  <c r="Q4" i="1" l="1"/>
  <c r="M4" i="1"/>
  <c r="R4" i="1" s="1"/>
  <c r="H3" i="1"/>
  <c r="L3" i="1" s="1"/>
  <c r="Q3" i="1" s="1"/>
  <c r="O3" i="1" l="1"/>
  <c r="M3" i="1" l="1"/>
  <c r="R3" i="1" s="1"/>
  <c r="O7" i="1"/>
</calcChain>
</file>

<file path=xl/sharedStrings.xml><?xml version="1.0" encoding="utf-8"?>
<sst xmlns="http://schemas.openxmlformats.org/spreadsheetml/2006/main" count="51" uniqueCount="42">
  <si>
    <t>1x40 HQ</t>
  </si>
  <si>
    <t>Balance Shipment</t>
  </si>
  <si>
    <t>Article Name</t>
  </si>
  <si>
    <t>GSM</t>
  </si>
  <si>
    <t>Size</t>
  </si>
  <si>
    <t>Color</t>
  </si>
  <si>
    <t>Pcs. Wt</t>
  </si>
  <si>
    <t>Pcs/ Poly</t>
  </si>
  <si>
    <t>Poly/ Ctn</t>
  </si>
  <si>
    <t>Pcs/ Ctn</t>
  </si>
  <si>
    <t>poly Bag Final dimension</t>
  </si>
  <si>
    <t>Ctn Size Cm</t>
  </si>
  <si>
    <t>Ready Pcs</t>
  </si>
  <si>
    <t>CBM</t>
  </si>
  <si>
    <t>Net Kgs</t>
  </si>
  <si>
    <t>Gross Kgs</t>
  </si>
  <si>
    <t>white</t>
  </si>
  <si>
    <t>60x40x44</t>
  </si>
  <si>
    <t>60x40x50</t>
  </si>
  <si>
    <t>Hand Towel</t>
  </si>
  <si>
    <t>50x100</t>
  </si>
  <si>
    <t>14.5x26"</t>
  </si>
  <si>
    <t>50x90</t>
  </si>
  <si>
    <t>16.5x31"</t>
  </si>
  <si>
    <t>length three and then width turn 11cm and then half</t>
  </si>
  <si>
    <t>length wise turn 42cm &amp; then half &amp; width wise turn 12 cm &amp; then width half</t>
  </si>
  <si>
    <t>60x105</t>
  </si>
  <si>
    <t>19x32"</t>
  </si>
  <si>
    <t>60*40*39</t>
  </si>
  <si>
    <t>Total cartons</t>
  </si>
  <si>
    <t>CBM of one Caton</t>
  </si>
  <si>
    <t>60x100</t>
  </si>
  <si>
    <t>60x40x29</t>
  </si>
  <si>
    <t>18.5x32"</t>
  </si>
  <si>
    <t>Net. Wt kg</t>
  </si>
  <si>
    <t>Gross. Wt kg</t>
  </si>
  <si>
    <t>turn the length by 21 cm and then half</t>
  </si>
  <si>
    <t xml:space="preserve">turn the length by 26 cm and then half </t>
  </si>
  <si>
    <t>18.5x31</t>
  </si>
  <si>
    <t>60x40x33</t>
  </si>
  <si>
    <t>Turn the length by 21 cm and the half</t>
  </si>
  <si>
    <t>Hand Towels Folding Stye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</si>
</sst>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20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16" fontId="3" fillId="2" borderId="2" xfId="0" applyNumberFormat="1" applyFont="1" applyFill="1" applyBorder="1" applyAlignment="1">
      <alignment vertical="center"/>
    </xf>
    <xf numFmtId="0" fontId="0" fillId="0" borderId="5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5" xfId="0" applyBorder="1"/>
    <xf numFmtId="2" fontId="0" fillId="0" borderId="5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165" fontId="0" fillId="0" borderId="5" xfId="0" applyNumberFormat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/>
    </xf>
    <xf numFmtId="2" fontId="4" fillId="5" borderId="5" xfId="1" applyNumberFormat="1" applyFont="1" applyFill="1" applyBorder="1" applyAlignment="1">
      <alignment horizontal="center" vertical="center" wrapText="1"/>
    </xf>
    <xf numFmtId="1" fontId="2" fillId="3" borderId="5" xfId="0" applyNumberFormat="1" applyFont="1" applyFill="1" applyBorder="1" applyAlignment="1">
      <alignment horizontal="center"/>
    </xf>
  </cellXfs>
  <cellStyles count="3">
    <cellStyle name="Normal" xfId="0" builtinId="0"/>
    <cellStyle name="Normal 113 4" xfId="1"/>
    <cellStyle name="Normal 2 14 2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topLeftCell="C1" workbookViewId="0">
      <selection activeCell="S2" sqref="S2:Y2"/>
    </sheetView>
  </sheetViews>
  <sheetFormatPr defaultRowHeight="15" x14ac:dyDescent="0.25"/>
  <cols>
    <col min="1" max="1" width="13.42578125" customWidth="1"/>
    <col min="2" max="2" width="8.140625" customWidth="1"/>
    <col min="3" max="3" width="7" customWidth="1"/>
    <col min="4" max="4" width="6.42578125" customWidth="1"/>
    <col min="5" max="5" width="7.42578125" customWidth="1"/>
    <col min="6" max="6" width="7.140625" customWidth="1"/>
    <col min="7" max="7" width="6.85546875" customWidth="1"/>
    <col min="8" max="8" width="6.7109375" customWidth="1"/>
    <col min="9" max="9" width="10.85546875" customWidth="1"/>
    <col min="17" max="17" width="11.140625" customWidth="1"/>
    <col min="18" max="18" width="11.5703125" customWidth="1"/>
  </cols>
  <sheetData>
    <row r="1" spans="1:25" ht="15.75" x14ac:dyDescent="0.25">
      <c r="N1" s="1">
        <v>1</v>
      </c>
      <c r="O1" s="9" t="s">
        <v>0</v>
      </c>
      <c r="P1" s="10"/>
      <c r="Q1" s="11"/>
      <c r="R1" s="2"/>
      <c r="S1" s="12" t="s">
        <v>1</v>
      </c>
      <c r="T1" s="13"/>
      <c r="U1" s="13"/>
      <c r="V1" s="14"/>
    </row>
    <row r="2" spans="1:25" ht="45" x14ac:dyDescent="0.25">
      <c r="A2" s="15" t="s">
        <v>2</v>
      </c>
      <c r="B2" s="15" t="s">
        <v>3</v>
      </c>
      <c r="C2" s="15" t="s">
        <v>4</v>
      </c>
      <c r="D2" s="15" t="s">
        <v>5</v>
      </c>
      <c r="E2" s="15" t="s">
        <v>6</v>
      </c>
      <c r="F2" s="15" t="s">
        <v>7</v>
      </c>
      <c r="G2" s="15" t="s">
        <v>8</v>
      </c>
      <c r="H2" s="15" t="s">
        <v>9</v>
      </c>
      <c r="I2" s="15" t="s">
        <v>10</v>
      </c>
      <c r="J2" s="15" t="s">
        <v>11</v>
      </c>
      <c r="K2" s="15" t="s">
        <v>30</v>
      </c>
      <c r="L2" s="15" t="s">
        <v>34</v>
      </c>
      <c r="M2" s="15" t="s">
        <v>35</v>
      </c>
      <c r="N2" s="15" t="s">
        <v>29</v>
      </c>
      <c r="O2" s="15" t="s">
        <v>12</v>
      </c>
      <c r="P2" s="15" t="s">
        <v>13</v>
      </c>
      <c r="Q2" s="15" t="s">
        <v>14</v>
      </c>
      <c r="R2" s="15" t="s">
        <v>15</v>
      </c>
      <c r="S2" s="16" t="s">
        <v>41</v>
      </c>
      <c r="T2" s="16"/>
      <c r="U2" s="16"/>
      <c r="V2" s="16"/>
      <c r="W2" s="16"/>
      <c r="X2" s="16"/>
      <c r="Y2" s="16"/>
    </row>
    <row r="3" spans="1:25" ht="30" customHeight="1" x14ac:dyDescent="0.25">
      <c r="A3" s="3" t="s">
        <v>19</v>
      </c>
      <c r="B3" s="4">
        <v>550</v>
      </c>
      <c r="C3" s="5" t="s">
        <v>20</v>
      </c>
      <c r="D3" s="5" t="s">
        <v>16</v>
      </c>
      <c r="E3" s="8">
        <f>50*100*B3/10000</f>
        <v>275</v>
      </c>
      <c r="F3" s="3">
        <v>5</v>
      </c>
      <c r="G3" s="3">
        <v>12</v>
      </c>
      <c r="H3" s="3">
        <f>G3*F3</f>
        <v>60</v>
      </c>
      <c r="I3" s="3" t="s">
        <v>21</v>
      </c>
      <c r="J3" s="5" t="s">
        <v>18</v>
      </c>
      <c r="K3" s="5">
        <f>60*40*50/100/100/100</f>
        <v>0.12</v>
      </c>
      <c r="L3" s="6">
        <f>$H3*$E3/1000</f>
        <v>16.5</v>
      </c>
      <c r="M3" s="6">
        <f>L3*1.14</f>
        <v>18.809999999999999</v>
      </c>
      <c r="N3" s="17">
        <v>542</v>
      </c>
      <c r="O3" s="7">
        <f t="shared" ref="O3:O7" si="0">N3*$H3</f>
        <v>32520</v>
      </c>
      <c r="P3" s="6">
        <f>60*40*50*542/1000000</f>
        <v>65.040000000000006</v>
      </c>
      <c r="Q3" s="8">
        <f>L3*N3</f>
        <v>8943</v>
      </c>
      <c r="R3" s="8">
        <f>N3*$M3</f>
        <v>10195.019999999999</v>
      </c>
      <c r="S3" s="18" t="s">
        <v>25</v>
      </c>
      <c r="T3" s="18"/>
      <c r="U3" s="18"/>
      <c r="V3" s="18"/>
      <c r="W3" s="18"/>
      <c r="X3" s="18"/>
      <c r="Y3" s="18"/>
    </row>
    <row r="4" spans="1:25" ht="30" customHeight="1" x14ac:dyDescent="0.25">
      <c r="A4" s="3" t="s">
        <v>19</v>
      </c>
      <c r="B4" s="4">
        <v>450</v>
      </c>
      <c r="C4" s="5" t="s">
        <v>22</v>
      </c>
      <c r="D4" s="5" t="s">
        <v>16</v>
      </c>
      <c r="E4" s="8">
        <f>50*90*B4/10000</f>
        <v>202.5</v>
      </c>
      <c r="F4" s="3">
        <v>12</v>
      </c>
      <c r="G4" s="3">
        <v>6</v>
      </c>
      <c r="H4" s="3">
        <f>G4*F4</f>
        <v>72</v>
      </c>
      <c r="I4" s="3" t="s">
        <v>23</v>
      </c>
      <c r="J4" s="5" t="s">
        <v>17</v>
      </c>
      <c r="K4" s="5">
        <f>60*40*44/100/100/100</f>
        <v>0.1056</v>
      </c>
      <c r="L4" s="6">
        <f>$H4*$E4/1000</f>
        <v>14.58</v>
      </c>
      <c r="M4" s="6">
        <f>L4*1.14</f>
        <v>16.621199999999998</v>
      </c>
      <c r="N4" s="19">
        <f>65/K4</f>
        <v>615.530303030303</v>
      </c>
      <c r="O4" s="7">
        <f t="shared" si="0"/>
        <v>44318.181818181816</v>
      </c>
      <c r="P4" s="6">
        <f>60*40*44*616/1000000</f>
        <v>65.049599999999998</v>
      </c>
      <c r="Q4" s="8">
        <f t="shared" ref="Q4:Q5" si="1">L4*N4</f>
        <v>8974.431818181818</v>
      </c>
      <c r="R4" s="8">
        <f t="shared" ref="R4:R7" si="2">N4*$M4</f>
        <v>10230.852272727272</v>
      </c>
      <c r="S4" s="18" t="s">
        <v>24</v>
      </c>
      <c r="T4" s="18"/>
      <c r="U4" s="18"/>
      <c r="V4" s="18"/>
      <c r="W4" s="18"/>
      <c r="X4" s="18"/>
      <c r="Y4" s="18"/>
    </row>
    <row r="5" spans="1:25" ht="30" customHeight="1" x14ac:dyDescent="0.25">
      <c r="A5" s="3" t="s">
        <v>19</v>
      </c>
      <c r="B5" s="4">
        <v>510</v>
      </c>
      <c r="C5" s="5" t="s">
        <v>26</v>
      </c>
      <c r="D5" s="5" t="s">
        <v>16</v>
      </c>
      <c r="E5" s="8">
        <f>50*90*B5/10000</f>
        <v>229.5</v>
      </c>
      <c r="F5" s="3">
        <v>8</v>
      </c>
      <c r="G5" s="3">
        <v>5</v>
      </c>
      <c r="H5" s="3">
        <f>G5*F5</f>
        <v>40</v>
      </c>
      <c r="I5" s="3" t="s">
        <v>27</v>
      </c>
      <c r="J5" s="5" t="s">
        <v>28</v>
      </c>
      <c r="K5" s="5">
        <f>60*40*39/100/100/100</f>
        <v>9.3599999999999989E-2</v>
      </c>
      <c r="L5" s="6">
        <f>$H5*$E5/1000</f>
        <v>9.18</v>
      </c>
      <c r="M5" s="6">
        <f>L5*1.14</f>
        <v>10.465199999999999</v>
      </c>
      <c r="N5" s="19">
        <f>65/K5</f>
        <v>694.44444444444457</v>
      </c>
      <c r="O5" s="7">
        <f>N5*$H5</f>
        <v>27777.777777777781</v>
      </c>
      <c r="P5" s="6">
        <f>60*40*39*694/1000000</f>
        <v>64.958399999999997</v>
      </c>
      <c r="Q5" s="8">
        <f t="shared" si="1"/>
        <v>6375.0000000000009</v>
      </c>
      <c r="R5" s="8">
        <f t="shared" si="2"/>
        <v>7267.5000000000009</v>
      </c>
      <c r="S5" s="18" t="s">
        <v>37</v>
      </c>
      <c r="T5" s="18"/>
      <c r="U5" s="18"/>
      <c r="V5" s="18"/>
      <c r="W5" s="18"/>
      <c r="X5" s="18"/>
      <c r="Y5" s="18"/>
    </row>
    <row r="6" spans="1:25" ht="30" customHeight="1" x14ac:dyDescent="0.25">
      <c r="A6" s="3" t="s">
        <v>19</v>
      </c>
      <c r="B6" s="4">
        <v>400</v>
      </c>
      <c r="C6" s="5" t="s">
        <v>31</v>
      </c>
      <c r="D6" s="5" t="s">
        <v>16</v>
      </c>
      <c r="E6" s="8">
        <f>60*100*B6/10000</f>
        <v>240</v>
      </c>
      <c r="F6" s="3">
        <v>8</v>
      </c>
      <c r="G6" s="3">
        <v>5</v>
      </c>
      <c r="H6" s="3">
        <f>G6*F6</f>
        <v>40</v>
      </c>
      <c r="I6" s="3" t="s">
        <v>33</v>
      </c>
      <c r="J6" s="5" t="s">
        <v>32</v>
      </c>
      <c r="K6" s="5">
        <f>60*40*29/100/100/100</f>
        <v>6.9599999999999995E-2</v>
      </c>
      <c r="L6" s="6">
        <f>$H6*$E6/1000</f>
        <v>9.6</v>
      </c>
      <c r="M6" s="6">
        <f>L6*1.14</f>
        <v>10.943999999999999</v>
      </c>
      <c r="N6" s="19">
        <f>65/K6</f>
        <v>933.90804597701151</v>
      </c>
      <c r="O6" s="7">
        <f>N6*$H6</f>
        <v>37356.321839080461</v>
      </c>
      <c r="P6" s="6">
        <f>60*40*29*550/1000000</f>
        <v>38.28</v>
      </c>
      <c r="Q6" s="8">
        <f>L6*N6</f>
        <v>8965.5172413793098</v>
      </c>
      <c r="R6" s="8">
        <f t="shared" si="2"/>
        <v>10220.689655172413</v>
      </c>
      <c r="S6" s="18" t="s">
        <v>36</v>
      </c>
      <c r="T6" s="18"/>
      <c r="U6" s="18"/>
      <c r="V6" s="18"/>
      <c r="W6" s="18"/>
      <c r="X6" s="18"/>
      <c r="Y6" s="18"/>
    </row>
    <row r="7" spans="1:25" ht="30" customHeight="1" x14ac:dyDescent="0.25">
      <c r="A7" s="3" t="s">
        <v>19</v>
      </c>
      <c r="B7" s="4">
        <v>450</v>
      </c>
      <c r="C7" s="5" t="s">
        <v>31</v>
      </c>
      <c r="D7" s="5" t="s">
        <v>16</v>
      </c>
      <c r="E7" s="8">
        <f>60*100*B7/10000</f>
        <v>270</v>
      </c>
      <c r="F7" s="3">
        <v>4</v>
      </c>
      <c r="G7" s="3">
        <v>4</v>
      </c>
      <c r="H7" s="3">
        <f>G7*F7</f>
        <v>16</v>
      </c>
      <c r="I7" s="3" t="s">
        <v>38</v>
      </c>
      <c r="J7" s="5" t="s">
        <v>39</v>
      </c>
      <c r="K7" s="5">
        <f>60*40*33/100/100/100</f>
        <v>7.9199999999999993E-2</v>
      </c>
      <c r="L7" s="6">
        <f>$H7*$E7/1000</f>
        <v>4.32</v>
      </c>
      <c r="M7" s="6">
        <f>L7*1.14</f>
        <v>4.9248000000000003</v>
      </c>
      <c r="N7" s="19">
        <f>65/K7</f>
        <v>820.70707070707078</v>
      </c>
      <c r="O7" s="7">
        <f t="shared" si="0"/>
        <v>13131.313131313133</v>
      </c>
      <c r="P7" s="6">
        <f>60*40*33*821/1000000</f>
        <v>65.023200000000003</v>
      </c>
      <c r="Q7" s="8">
        <f>L7*N7</f>
        <v>3545.454545454546</v>
      </c>
      <c r="R7" s="8">
        <f t="shared" si="2"/>
        <v>4041.8181818181824</v>
      </c>
      <c r="S7" s="18" t="s">
        <v>40</v>
      </c>
      <c r="T7" s="18"/>
      <c r="U7" s="18"/>
      <c r="V7" s="18"/>
      <c r="W7" s="18"/>
      <c r="X7" s="18"/>
      <c r="Y7" s="18"/>
    </row>
    <row r="8" spans="1:25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</sheetData>
  <mergeCells count="8">
    <mergeCell ref="O1:Q1"/>
    <mergeCell ref="S1:V1"/>
    <mergeCell ref="S2:Y2"/>
    <mergeCell ref="S5:Y5"/>
    <mergeCell ref="S6:Y6"/>
    <mergeCell ref="S7:Y7"/>
    <mergeCell ref="S3:Y3"/>
    <mergeCell ref="S4:Y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2024-01-30T15:48:02Z</dcterms:modified>
</cp:coreProperties>
</file>