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240" yWindow="105" windowWidth="14805" windowHeight="8010"/>
  </bookViews>
  <sheets>
    <sheet name="Sheet1" sheetId="1" r:id="rId1"/>
  </sheets>
  <calcPr calcId="152511"/>
</workbook>
</file>

<file path=xl/calcChain.xml><?xml version="1.0" encoding="utf-8"?>
<calcChain xmlns="http://schemas.openxmlformats.org/spreadsheetml/2006/main">
  <c r="K6" i="1" l="1"/>
  <c r="E6" i="1"/>
  <c r="K5" i="1"/>
  <c r="E5" i="1"/>
  <c r="K4" i="1"/>
  <c r="E4" i="1"/>
  <c r="K3" i="1"/>
  <c r="E3" i="1"/>
  <c r="K2" i="1"/>
  <c r="N2" i="1"/>
  <c r="E2" i="1"/>
  <c r="P6" i="1"/>
  <c r="N6" i="1"/>
  <c r="H6" i="1"/>
  <c r="P5" i="1"/>
  <c r="N5" i="1"/>
  <c r="H5" i="1"/>
  <c r="L5" i="1" s="1"/>
  <c r="P4" i="1"/>
  <c r="N4" i="1"/>
  <c r="H4" i="1"/>
  <c r="P3" i="1"/>
  <c r="N3" i="1"/>
  <c r="H3" i="1"/>
  <c r="P2" i="1"/>
  <c r="H2" i="1"/>
  <c r="L6" i="1" l="1"/>
  <c r="Q6" i="1" s="1"/>
  <c r="O4" i="1"/>
  <c r="L2" i="1"/>
  <c r="Q2" i="1" s="1"/>
  <c r="L3" i="1"/>
  <c r="O6" i="1"/>
  <c r="O2" i="1"/>
  <c r="L4" i="1"/>
  <c r="Q4" i="1" s="1"/>
  <c r="O3" i="1"/>
  <c r="Q3" i="1"/>
  <c r="M2" i="1"/>
  <c r="R2" i="1" s="1"/>
  <c r="O5" i="1"/>
  <c r="Q5" i="1"/>
  <c r="M3" i="1"/>
  <c r="R3" i="1" s="1"/>
  <c r="M5" i="1"/>
  <c r="R5" i="1" s="1"/>
  <c r="M6" i="1" l="1"/>
  <c r="R6" i="1" s="1"/>
  <c r="M4" i="1"/>
  <c r="R4" i="1" s="1"/>
</calcChain>
</file>

<file path=xl/sharedStrings.xml><?xml version="1.0" encoding="utf-8"?>
<sst xmlns="http://schemas.openxmlformats.org/spreadsheetml/2006/main" count="49" uniqueCount="39">
  <si>
    <t>Article Name</t>
  </si>
  <si>
    <t>GSM</t>
  </si>
  <si>
    <t>Size</t>
  </si>
  <si>
    <t>Color</t>
  </si>
  <si>
    <t>Pcs. Wt</t>
  </si>
  <si>
    <t>Pcs/ Poly</t>
  </si>
  <si>
    <t>Poly/ Ctn</t>
  </si>
  <si>
    <t>Pcs/ Ctn</t>
  </si>
  <si>
    <t>poly Bag Final dimension</t>
  </si>
  <si>
    <t>Ctn Size Cm</t>
  </si>
  <si>
    <t>CBM of one Caton</t>
  </si>
  <si>
    <t>Net. Wt kg</t>
  </si>
  <si>
    <t>Gross. Wt kg</t>
  </si>
  <si>
    <t>Total cartons</t>
  </si>
  <si>
    <t>Ready Pcs</t>
  </si>
  <si>
    <t>CBM</t>
  </si>
  <si>
    <t>Net Kgs</t>
  </si>
  <si>
    <t>Gross Kgs</t>
  </si>
  <si>
    <t>white</t>
  </si>
  <si>
    <t>15.5x24"</t>
  </si>
  <si>
    <t>60x40x50</t>
  </si>
  <si>
    <t>Sheet towel</t>
  </si>
  <si>
    <t>Bath Sheet Towels Folding Style</t>
  </si>
  <si>
    <t>100x150</t>
  </si>
  <si>
    <t>Length half then half and turn the width by 42 cm and then half</t>
  </si>
  <si>
    <t>100x180</t>
  </si>
  <si>
    <t>16.5x26</t>
  </si>
  <si>
    <t>Turn the length by 24 cm then half and again half and turn the width by 42 cm and width half</t>
  </si>
  <si>
    <t>16.5x28</t>
  </si>
  <si>
    <t>60x40x49</t>
  </si>
  <si>
    <t>Length half then half and then width three</t>
  </si>
  <si>
    <t>90x165</t>
  </si>
  <si>
    <t>33x34"</t>
  </si>
  <si>
    <t>39x39x39</t>
  </si>
  <si>
    <t>Turn the length by 13 cm then half and again half and turn the width by rolling making the it by 9.5 cm</t>
  </si>
  <si>
    <t>100x157</t>
  </si>
  <si>
    <t>17x29"</t>
  </si>
  <si>
    <t>60x40x39</t>
  </si>
  <si>
    <t>Length half then half and then turn the width by 42 cm and then half it again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</si>
</sst>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0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theme="7" tint="0.59999389629810485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indexed="9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1" fillId="0" borderId="0"/>
  </cellStyleXfs>
  <cellXfs count="12">
    <xf numFmtId="0" fontId="0" fillId="0" borderId="0" xfId="0"/>
    <xf numFmtId="0" fontId="2" fillId="2" borderId="1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 wrapText="1"/>
    </xf>
    <xf numFmtId="0" fontId="0" fillId="0" borderId="1" xfId="0" applyBorder="1" applyAlignment="1">
      <alignment horizontal="center" wrapText="1"/>
    </xf>
    <xf numFmtId="0" fontId="2" fillId="0" borderId="1" xfId="0" applyFont="1" applyBorder="1" applyAlignment="1">
      <alignment horizontal="center"/>
    </xf>
    <xf numFmtId="0" fontId="0" fillId="0" borderId="1" xfId="0" applyBorder="1"/>
    <xf numFmtId="164" fontId="0" fillId="0" borderId="1" xfId="0" applyNumberFormat="1" applyBorder="1" applyAlignment="1">
      <alignment horizontal="center"/>
    </xf>
    <xf numFmtId="0" fontId="0" fillId="0" borderId="1" xfId="0" applyBorder="1" applyAlignment="1">
      <alignment horizontal="center"/>
    </xf>
    <xf numFmtId="2" fontId="0" fillId="0" borderId="1" xfId="0" applyNumberFormat="1" applyBorder="1" applyAlignment="1">
      <alignment horizontal="center"/>
    </xf>
    <xf numFmtId="1" fontId="2" fillId="3" borderId="1" xfId="0" applyNumberFormat="1" applyFont="1" applyFill="1" applyBorder="1" applyAlignment="1">
      <alignment horizontal="center"/>
    </xf>
    <xf numFmtId="1" fontId="0" fillId="0" borderId="1" xfId="0" applyNumberFormat="1" applyBorder="1" applyAlignment="1">
      <alignment horizontal="center"/>
    </xf>
    <xf numFmtId="2" fontId="3" fillId="4" borderId="1" xfId="1" applyNumberFormat="1" applyFont="1" applyFill="1" applyBorder="1" applyAlignment="1">
      <alignment horizontal="center" vertical="center" wrapText="1"/>
    </xf>
  </cellXfs>
  <cellStyles count="2">
    <cellStyle name="Normal" xfId="0" builtinId="0"/>
    <cellStyle name="Normal 113 4" xfId="1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Y7"/>
  <sheetViews>
    <sheetView tabSelected="1" workbookViewId="0">
      <selection activeCell="K7" sqref="K7"/>
    </sheetView>
  </sheetViews>
  <sheetFormatPr defaultRowHeight="15" x14ac:dyDescent="0.25"/>
  <sheetData>
    <row r="1" spans="1:25" ht="60" x14ac:dyDescent="0.25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  <c r="M1" s="1" t="s">
        <v>12</v>
      </c>
      <c r="N1" s="1" t="s">
        <v>13</v>
      </c>
      <c r="O1" s="1" t="s">
        <v>14</v>
      </c>
      <c r="P1" s="1" t="s">
        <v>15</v>
      </c>
      <c r="Q1" s="1" t="s">
        <v>16</v>
      </c>
      <c r="R1" s="1" t="s">
        <v>17</v>
      </c>
      <c r="S1" s="2" t="s">
        <v>22</v>
      </c>
      <c r="T1" s="2"/>
      <c r="U1" s="2"/>
      <c r="V1" s="2"/>
      <c r="W1" s="2"/>
      <c r="X1" s="2"/>
      <c r="Y1" s="2"/>
    </row>
    <row r="2" spans="1:25" ht="30" x14ac:dyDescent="0.25">
      <c r="A2" s="3" t="s">
        <v>21</v>
      </c>
      <c r="B2" s="4">
        <v>550</v>
      </c>
      <c r="C2" s="5" t="s">
        <v>23</v>
      </c>
      <c r="D2" s="5" t="s">
        <v>18</v>
      </c>
      <c r="E2" s="6">
        <f>100*150*B2/10000</f>
        <v>825</v>
      </c>
      <c r="F2" s="7">
        <v>2</v>
      </c>
      <c r="G2" s="7">
        <v>10</v>
      </c>
      <c r="H2" s="7">
        <f>G2*F2</f>
        <v>20</v>
      </c>
      <c r="I2" s="7" t="s">
        <v>19</v>
      </c>
      <c r="J2" s="5" t="s">
        <v>20</v>
      </c>
      <c r="K2" s="5">
        <f>60*40*50/100/100/100</f>
        <v>0.12</v>
      </c>
      <c r="L2" s="8">
        <f>$H2*$E2/1000</f>
        <v>16.5</v>
      </c>
      <c r="M2" s="8">
        <f>L2*1.14</f>
        <v>18.809999999999999</v>
      </c>
      <c r="N2" s="9">
        <f>65/K2</f>
        <v>541.66666666666674</v>
      </c>
      <c r="O2" s="10">
        <f t="shared" ref="O2:O6" si="0">N2*$H2</f>
        <v>10833.333333333336</v>
      </c>
      <c r="P2" s="6">
        <f>60*40*50*542/1000000</f>
        <v>65.040000000000006</v>
      </c>
      <c r="Q2" s="10">
        <f>L2*N2</f>
        <v>8937.5000000000018</v>
      </c>
      <c r="R2" s="10">
        <f>N2*$M2</f>
        <v>10188.75</v>
      </c>
      <c r="S2" s="11" t="s">
        <v>24</v>
      </c>
      <c r="T2" s="11"/>
      <c r="U2" s="11"/>
      <c r="V2" s="11"/>
      <c r="W2" s="11"/>
      <c r="X2" s="11"/>
      <c r="Y2" s="11"/>
    </row>
    <row r="3" spans="1:25" ht="30" x14ac:dyDescent="0.25">
      <c r="A3" s="3" t="s">
        <v>21</v>
      </c>
      <c r="B3" s="4">
        <v>550</v>
      </c>
      <c r="C3" s="5" t="s">
        <v>25</v>
      </c>
      <c r="D3" s="5" t="s">
        <v>18</v>
      </c>
      <c r="E3" s="6">
        <f>100*180*B3/10000</f>
        <v>990</v>
      </c>
      <c r="F3" s="7">
        <v>2</v>
      </c>
      <c r="G3" s="7">
        <v>8</v>
      </c>
      <c r="H3" s="7">
        <f>G3*F3</f>
        <v>16</v>
      </c>
      <c r="I3" s="7" t="s">
        <v>26</v>
      </c>
      <c r="J3" s="5" t="s">
        <v>20</v>
      </c>
      <c r="K3" s="5">
        <f>60*40*50/100/100/100</f>
        <v>0.12</v>
      </c>
      <c r="L3" s="8">
        <f>$H3*$E3/1000</f>
        <v>15.84</v>
      </c>
      <c r="M3" s="8">
        <f>L3*1.14</f>
        <v>18.057599999999997</v>
      </c>
      <c r="N3" s="9">
        <f>65/K3</f>
        <v>541.66666666666674</v>
      </c>
      <c r="O3" s="10">
        <f t="shared" si="0"/>
        <v>8666.6666666666679</v>
      </c>
      <c r="P3" s="6">
        <f>60*40*44*616/1000000</f>
        <v>65.049599999999998</v>
      </c>
      <c r="Q3" s="10">
        <f t="shared" ref="Q3:Q4" si="1">L3*N3</f>
        <v>8580.0000000000018</v>
      </c>
      <c r="R3" s="10">
        <f t="shared" ref="R3:R6" si="2">N3*$M3</f>
        <v>9781.2000000000007</v>
      </c>
      <c r="S3" s="11" t="s">
        <v>27</v>
      </c>
      <c r="T3" s="11"/>
      <c r="U3" s="11"/>
      <c r="V3" s="11"/>
      <c r="W3" s="11"/>
      <c r="X3" s="11"/>
      <c r="Y3" s="11"/>
    </row>
    <row r="4" spans="1:25" ht="30" x14ac:dyDescent="0.25">
      <c r="A4" s="3" t="s">
        <v>21</v>
      </c>
      <c r="B4" s="4">
        <v>450</v>
      </c>
      <c r="C4" s="5" t="s">
        <v>23</v>
      </c>
      <c r="D4" s="5" t="s">
        <v>18</v>
      </c>
      <c r="E4" s="6">
        <f>100*150*B4/10000</f>
        <v>675</v>
      </c>
      <c r="F4" s="7">
        <v>3</v>
      </c>
      <c r="G4" s="7">
        <v>8</v>
      </c>
      <c r="H4" s="7">
        <f>G4*F4</f>
        <v>24</v>
      </c>
      <c r="I4" s="7" t="s">
        <v>28</v>
      </c>
      <c r="J4" s="5" t="s">
        <v>29</v>
      </c>
      <c r="K4" s="5">
        <f>60*40*49/100/100/100</f>
        <v>0.1176</v>
      </c>
      <c r="L4" s="8">
        <f>$H4*$E4/1000</f>
        <v>16.2</v>
      </c>
      <c r="M4" s="8">
        <f>L4*1.14</f>
        <v>18.467999999999996</v>
      </c>
      <c r="N4" s="9">
        <f>65/K4</f>
        <v>552.72108843537421</v>
      </c>
      <c r="O4" s="10">
        <f>N4*$H4</f>
        <v>13265.306122448981</v>
      </c>
      <c r="P4" s="6">
        <f>60*40*39*694/1000000</f>
        <v>64.958399999999997</v>
      </c>
      <c r="Q4" s="10">
        <f t="shared" si="1"/>
        <v>8954.0816326530621</v>
      </c>
      <c r="R4" s="10">
        <f t="shared" si="2"/>
        <v>10207.65306122449</v>
      </c>
      <c r="S4" s="11" t="s">
        <v>30</v>
      </c>
      <c r="T4" s="11"/>
      <c r="U4" s="11"/>
      <c r="V4" s="11"/>
      <c r="W4" s="11"/>
      <c r="X4" s="11"/>
      <c r="Y4" s="11"/>
    </row>
    <row r="5" spans="1:25" ht="30" x14ac:dyDescent="0.25">
      <c r="A5" s="3" t="s">
        <v>21</v>
      </c>
      <c r="B5" s="4">
        <v>300</v>
      </c>
      <c r="C5" s="5" t="s">
        <v>31</v>
      </c>
      <c r="D5" s="5" t="s">
        <v>18</v>
      </c>
      <c r="E5" s="6">
        <f>90*165*B5/10000</f>
        <v>445.5</v>
      </c>
      <c r="F5" s="7">
        <v>1</v>
      </c>
      <c r="G5" s="7">
        <v>16</v>
      </c>
      <c r="H5" s="7">
        <f>G5*F5</f>
        <v>16</v>
      </c>
      <c r="I5" s="7" t="s">
        <v>32</v>
      </c>
      <c r="J5" s="5" t="s">
        <v>33</v>
      </c>
      <c r="K5" s="5">
        <f>39*39*39/100/100/100</f>
        <v>5.9319000000000004E-2</v>
      </c>
      <c r="L5" s="8">
        <f>$H5*$E5/1000</f>
        <v>7.1280000000000001</v>
      </c>
      <c r="M5" s="8">
        <f>L5*1.14</f>
        <v>8.1259199999999989</v>
      </c>
      <c r="N5" s="9">
        <f>65/K5</f>
        <v>1095.7703265395573</v>
      </c>
      <c r="O5" s="10">
        <f>N5*$H5</f>
        <v>17532.325224632918</v>
      </c>
      <c r="P5" s="8">
        <f>60*40*29*550/1000000</f>
        <v>38.28</v>
      </c>
      <c r="Q5" s="10">
        <f>L5*N5</f>
        <v>7810.6508875739646</v>
      </c>
      <c r="R5" s="10">
        <f t="shared" si="2"/>
        <v>8904.1420118343194</v>
      </c>
      <c r="S5" s="11" t="s">
        <v>34</v>
      </c>
      <c r="T5" s="11"/>
      <c r="U5" s="11"/>
      <c r="V5" s="11"/>
      <c r="W5" s="11"/>
      <c r="X5" s="11"/>
      <c r="Y5" s="11"/>
    </row>
    <row r="6" spans="1:25" ht="30" x14ac:dyDescent="0.25">
      <c r="A6" s="3" t="s">
        <v>21</v>
      </c>
      <c r="B6" s="4">
        <v>450</v>
      </c>
      <c r="C6" s="5" t="s">
        <v>35</v>
      </c>
      <c r="D6" s="5" t="s">
        <v>18</v>
      </c>
      <c r="E6" s="6">
        <f>100*157*B6/10000</f>
        <v>706.5</v>
      </c>
      <c r="F6" s="7">
        <v>3</v>
      </c>
      <c r="G6" s="7">
        <v>6</v>
      </c>
      <c r="H6" s="7">
        <f>G6*F6</f>
        <v>18</v>
      </c>
      <c r="I6" s="7" t="s">
        <v>36</v>
      </c>
      <c r="J6" s="5" t="s">
        <v>37</v>
      </c>
      <c r="K6" s="5">
        <f>60*40*39/100/100/100</f>
        <v>9.3599999999999989E-2</v>
      </c>
      <c r="L6" s="8">
        <f>$H6*$E6/1000</f>
        <v>12.717000000000001</v>
      </c>
      <c r="M6" s="8">
        <f>L6*1.14</f>
        <v>14.49738</v>
      </c>
      <c r="N6" s="9">
        <f>65/K6</f>
        <v>694.44444444444457</v>
      </c>
      <c r="O6" s="10">
        <f t="shared" si="0"/>
        <v>12500.000000000002</v>
      </c>
      <c r="P6" s="8">
        <f>60*40*33*821/1000000</f>
        <v>65.023200000000003</v>
      </c>
      <c r="Q6" s="10">
        <f>L6*N6</f>
        <v>8831.2500000000018</v>
      </c>
      <c r="R6" s="10">
        <f t="shared" si="2"/>
        <v>10067.625000000002</v>
      </c>
      <c r="S6" s="11" t="s">
        <v>38</v>
      </c>
      <c r="T6" s="11"/>
      <c r="U6" s="11"/>
      <c r="V6" s="11"/>
      <c r="W6" s="11"/>
      <c r="X6" s="11"/>
      <c r="Y6" s="11"/>
    </row>
    <row r="7" spans="1:25" x14ac:dyDescent="0.25">
      <c r="A7" s="5"/>
      <c r="B7" s="5"/>
      <c r="C7" s="5"/>
      <c r="D7" s="5"/>
      <c r="E7" s="5"/>
      <c r="F7" s="5"/>
      <c r="G7" s="5"/>
      <c r="H7" s="5"/>
      <c r="I7" s="5"/>
      <c r="J7" s="5"/>
      <c r="K7" s="5"/>
      <c r="L7" s="5"/>
      <c r="M7" s="5"/>
      <c r="N7" s="5"/>
      <c r="O7" s="5"/>
      <c r="P7" s="5"/>
      <c r="Q7" s="5"/>
      <c r="R7" s="5"/>
      <c r="S7" s="5"/>
      <c r="T7" s="5"/>
      <c r="U7" s="5"/>
      <c r="V7" s="5"/>
      <c r="W7" s="5"/>
      <c r="X7" s="5"/>
      <c r="Y7" s="5"/>
    </row>
  </sheetData>
  <mergeCells count="6">
    <mergeCell ref="S1:Y1"/>
    <mergeCell ref="S2:Y2"/>
    <mergeCell ref="S3:Y3"/>
    <mergeCell ref="S4:Y4"/>
    <mergeCell ref="S5:Y5"/>
    <mergeCell ref="S6:Y6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2024-01-30T17:13:50Z</dcterms:modified>
</cp:coreProperties>
</file>